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urreyplace-my.sharepoint.com/personal/altaf_alamin_surreyplace_ca/Documents/Desktop/Temppp/"/>
    </mc:Choice>
  </mc:AlternateContent>
  <xr:revisionPtr revIDLastSave="34" documentId="8_{52271B77-263B-45AD-8DF7-AC658976F67C}" xr6:coauthVersionLast="47" xr6:coauthVersionMax="47" xr10:uidLastSave="{B40516DA-E02D-4761-A807-BA4916F01C6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9" i="1"/>
  <c r="H8" i="1"/>
  <c r="H7" i="1"/>
  <c r="H6" i="1"/>
  <c r="H5" i="1"/>
  <c r="G6" i="1"/>
  <c r="G16" i="1"/>
  <c r="G13" i="1"/>
  <c r="G15" i="1"/>
  <c r="F13" i="1"/>
  <c r="G8" i="1"/>
  <c r="F6" i="1"/>
  <c r="E13" i="1" l="1"/>
  <c r="F8" i="1" l="1"/>
  <c r="E17" i="1"/>
  <c r="F16" i="1" l="1"/>
  <c r="F15" i="1"/>
  <c r="F14" i="1"/>
  <c r="F17" i="1"/>
  <c r="C13" i="1"/>
  <c r="C17" i="1" s="1"/>
  <c r="D14" i="1" l="1"/>
  <c r="D15" i="1"/>
  <c r="D16" i="1"/>
  <c r="D13" i="1"/>
  <c r="D17" i="1" l="1"/>
  <c r="H17" i="1" l="1"/>
</calcChain>
</file>

<file path=xl/sharedStrings.xml><?xml version="1.0" encoding="utf-8"?>
<sst xmlns="http://schemas.openxmlformats.org/spreadsheetml/2006/main" count="35" uniqueCount="28">
  <si>
    <t>Surrey Place</t>
  </si>
  <si>
    <t>Key Performance Indicators</t>
  </si>
  <si>
    <t>Definition</t>
  </si>
  <si>
    <t>2018-19</t>
  </si>
  <si>
    <t>2019-20</t>
  </si>
  <si>
    <t>Growth in service delivery revenue</t>
  </si>
  <si>
    <t>Revenue from all sources</t>
  </si>
  <si>
    <t>% Spent on programs</t>
  </si>
  <si>
    <t>Budget management effectiveness</t>
  </si>
  <si>
    <t>Cash flow effectiveness</t>
  </si>
  <si>
    <t>% of total expenditures on programs</t>
  </si>
  <si>
    <t>Surplus (deficit) of the year</t>
  </si>
  <si>
    <t>Current asset less current liabilities</t>
  </si>
  <si>
    <t>Community partner service delivery support</t>
  </si>
  <si>
    <t>Payments to partner agencies for service delivery</t>
  </si>
  <si>
    <t>2020-21</t>
  </si>
  <si>
    <t>Funding Sources</t>
  </si>
  <si>
    <t>Provincial Government</t>
  </si>
  <si>
    <t>Municipal Government</t>
  </si>
  <si>
    <t>Paid Services &amp; Grant Revenue</t>
  </si>
  <si>
    <t>Other Revenue</t>
  </si>
  <si>
    <t>Amount</t>
  </si>
  <si>
    <t>%</t>
  </si>
  <si>
    <t>Total</t>
  </si>
  <si>
    <t>2021-22</t>
  </si>
  <si>
    <t>2022-23</t>
  </si>
  <si>
    <t>2022-23 Finance KPIs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</si>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</sst>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8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4" fontId="0" fillId="0" borderId="3" xfId="0" applyNumberFormat="1" applyBorder="1"/>
    <xf numFmtId="164" fontId="0" fillId="0" borderId="1" xfId="0" applyNumberForma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6" fontId="0" fillId="0" borderId="0" xfId="2" applyNumberFormat="1" applyFon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3" xfId="1" applyNumberFormat="1" applyFont="1" applyBorder="1"/>
    <xf numFmtId="9" fontId="2" fillId="0" borderId="3" xfId="1" applyFont="1" applyBorder="1"/>
    <xf numFmtId="0" fontId="2" fillId="2" borderId="2" xfId="0" applyFont="1" applyFill="1" applyBorder="1" applyAlignment="1">
      <alignment horizontal="center"/>
    </xf>
    <xf numFmtId="43" fontId="0" fillId="0" borderId="0" xfId="2" applyFont="1"/>
    <xf numFmtId="164" fontId="0" fillId="0" borderId="3" xfId="0" applyNumberFormat="1" applyFill="1" applyBorder="1"/>
    <xf numFmtId="168" fontId="0" fillId="0" borderId="0" xfId="0" applyNumberFormat="1"/>
    <xf numFmtId="0" fontId="4" fillId="0" borderId="1" xfId="0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zoomScale="120" zoomScaleNormal="120" workbookViewId="0">
      <selection activeCell="H24" sqref="H24"/>
    </sheetView>
  </sheetViews>
  <sheetFormatPr defaultRowHeight="15" x14ac:dyDescent="0.25"/>
  <cols>
    <col min="1" max="1" width="36.42578125" customWidth="1"/>
    <col min="2" max="2" width="42" customWidth="1"/>
    <col min="3" max="6" width="12.7109375" customWidth="1"/>
    <col min="7" max="7" width="13.85546875" bestFit="1" customWidth="1"/>
    <col min="8" max="8" width="11.28515625" bestFit="1" customWidth="1"/>
    <col min="10" max="10" width="17.5703125" bestFit="1" customWidth="1"/>
  </cols>
  <sheetData>
    <row r="1" spans="1:10" x14ac:dyDescent="0.25">
      <c r="A1" s="1" t="s">
        <v>0</v>
      </c>
    </row>
    <row r="2" spans="1:10" x14ac:dyDescent="0.25">
      <c r="A2" s="2" t="s">
        <v>26</v>
      </c>
    </row>
    <row r="4" spans="1:10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15</v>
      </c>
      <c r="F4" s="6" t="s">
        <v>24</v>
      </c>
      <c r="G4" s="6" t="s">
        <v>25</v>
      </c>
      <c r="H4" s="6" t="s">
        <v>27</v>
      </c>
    </row>
    <row r="5" spans="1:10" x14ac:dyDescent="0.25">
      <c r="A5" s="4" t="s">
        <v>5</v>
      </c>
      <c r="B5" s="4" t="s">
        <v>6</v>
      </c>
      <c r="C5" s="7">
        <v>80794874</v>
      </c>
      <c r="D5" s="7">
        <v>63276534</v>
      </c>
      <c r="E5" s="7">
        <v>57879416</v>
      </c>
      <c r="F5" s="7">
        <v>70547332</v>
      </c>
      <c r="G5" s="7">
        <v>97765272</v>
      </c>
      <c r="H5" s="10">
        <f>G5/F5-1</f>
        <v>0.38581104668848432</v>
      </c>
      <c r="J5" s="19"/>
    </row>
    <row r="6" spans="1:10" x14ac:dyDescent="0.25">
      <c r="A6" s="3" t="s">
        <v>7</v>
      </c>
      <c r="B6" s="3" t="s">
        <v>10</v>
      </c>
      <c r="C6" s="9">
        <v>0.94099999999999995</v>
      </c>
      <c r="D6" s="9">
        <v>0.91959999999999997</v>
      </c>
      <c r="E6" s="9">
        <v>0.91959999999999997</v>
      </c>
      <c r="F6" s="9">
        <f>1-(5771259/70547332)</f>
        <v>0.91819309339721022</v>
      </c>
      <c r="G6" s="9">
        <f>1-7280449/G5</f>
        <v>0.92553133795812481</v>
      </c>
      <c r="H6" s="10">
        <f>G6/F6-1</f>
        <v>7.9920493997225339E-3</v>
      </c>
    </row>
    <row r="7" spans="1:10" x14ac:dyDescent="0.25">
      <c r="A7" s="20" t="s">
        <v>8</v>
      </c>
      <c r="B7" s="3" t="s">
        <v>11</v>
      </c>
      <c r="C7" s="8">
        <v>121</v>
      </c>
      <c r="D7" s="8">
        <v>6495</v>
      </c>
      <c r="E7" s="8">
        <v>7247</v>
      </c>
      <c r="F7" s="8">
        <v>1762118</v>
      </c>
      <c r="G7" s="7">
        <v>1893526</v>
      </c>
      <c r="H7" s="10">
        <f>G7/F7-1</f>
        <v>7.4573893462299257E-2</v>
      </c>
    </row>
    <row r="8" spans="1:10" x14ac:dyDescent="0.25">
      <c r="A8" s="3" t="s">
        <v>9</v>
      </c>
      <c r="B8" s="3" t="s">
        <v>12</v>
      </c>
      <c r="C8" s="8">
        <v>531652</v>
      </c>
      <c r="D8" s="8">
        <v>537801</v>
      </c>
      <c r="E8" s="8">
        <v>544772</v>
      </c>
      <c r="F8" s="8">
        <f>30000723-27694054</f>
        <v>2306669</v>
      </c>
      <c r="G8" s="7">
        <f>28233131-24033152</f>
        <v>4199979</v>
      </c>
      <c r="H8" s="10">
        <f>G8/F8-1</f>
        <v>0.82079830266067644</v>
      </c>
    </row>
    <row r="9" spans="1:10" x14ac:dyDescent="0.25">
      <c r="A9" s="3" t="s">
        <v>13</v>
      </c>
      <c r="B9" s="3" t="s">
        <v>14</v>
      </c>
      <c r="C9" s="8">
        <v>8152301</v>
      </c>
      <c r="D9" s="8">
        <v>438095</v>
      </c>
      <c r="E9" s="8">
        <v>624044.30000000005</v>
      </c>
      <c r="F9" s="8">
        <v>3448156</v>
      </c>
      <c r="G9" s="7">
        <v>25377411.629999999</v>
      </c>
      <c r="H9" s="10">
        <f>G9/F9-1</f>
        <v>6.3597051960526141</v>
      </c>
    </row>
    <row r="11" spans="1:10" x14ac:dyDescent="0.25">
      <c r="C11" s="16" t="s">
        <v>15</v>
      </c>
      <c r="D11" s="16"/>
      <c r="E11" s="16" t="s">
        <v>24</v>
      </c>
      <c r="F11" s="16"/>
      <c r="G11" s="16" t="s">
        <v>25</v>
      </c>
      <c r="H11" s="16"/>
    </row>
    <row r="12" spans="1:10" x14ac:dyDescent="0.25">
      <c r="B12" s="6" t="s">
        <v>16</v>
      </c>
      <c r="C12" s="6" t="s">
        <v>21</v>
      </c>
      <c r="D12" s="6" t="s">
        <v>22</v>
      </c>
      <c r="E12" s="6" t="s">
        <v>21</v>
      </c>
      <c r="F12" s="6" t="s">
        <v>22</v>
      </c>
      <c r="G12" s="6" t="s">
        <v>21</v>
      </c>
      <c r="H12" s="6" t="s">
        <v>22</v>
      </c>
    </row>
    <row r="13" spans="1:10" x14ac:dyDescent="0.25">
      <c r="B13" s="4" t="s">
        <v>17</v>
      </c>
      <c r="C13" s="7">
        <f>54698261+602848</f>
        <v>55301109</v>
      </c>
      <c r="D13" s="10">
        <f>+C13/$C$17</f>
        <v>0.95545381798600038</v>
      </c>
      <c r="E13" s="7">
        <f>64974676+514306</f>
        <v>65488982</v>
      </c>
      <c r="F13" s="10">
        <f>+E13/$E$17</f>
        <v>0.92829849327257341</v>
      </c>
      <c r="G13" s="18">
        <f>91089317+457504</f>
        <v>91546821</v>
      </c>
      <c r="H13" s="10">
        <f>G13/G$17</f>
        <v>0.93639408006141567</v>
      </c>
    </row>
    <row r="14" spans="1:10" x14ac:dyDescent="0.25">
      <c r="B14" s="3" t="s">
        <v>18</v>
      </c>
      <c r="C14" s="7">
        <v>1022537</v>
      </c>
      <c r="D14" s="10">
        <f t="shared" ref="D14:D16" si="0">+C14/$C$17</f>
        <v>1.7666677908429483E-2</v>
      </c>
      <c r="E14" s="7">
        <v>1091296</v>
      </c>
      <c r="F14" s="10">
        <f>+E14/$E$17</f>
        <v>1.5468990379395212E-2</v>
      </c>
      <c r="G14" s="18">
        <v>726997.3</v>
      </c>
      <c r="H14" s="10">
        <f>G14/G$17</f>
        <v>7.4361508188321808E-3</v>
      </c>
    </row>
    <row r="15" spans="1:10" x14ac:dyDescent="0.25">
      <c r="B15" s="3" t="s">
        <v>19</v>
      </c>
      <c r="C15" s="8">
        <v>1374561</v>
      </c>
      <c r="D15" s="10">
        <f t="shared" si="0"/>
        <v>2.3748701956495206E-2</v>
      </c>
      <c r="E15" s="8">
        <v>3623967</v>
      </c>
      <c r="F15" s="10">
        <f>+E15/$E$17</f>
        <v>5.1369299125302144E-2</v>
      </c>
      <c r="G15" s="8">
        <f>4457819</f>
        <v>4457819</v>
      </c>
      <c r="H15" s="10">
        <f>G15/G$17</f>
        <v>4.5597163025303741E-2</v>
      </c>
    </row>
    <row r="16" spans="1:10" x14ac:dyDescent="0.25">
      <c r="B16" s="3" t="s">
        <v>20</v>
      </c>
      <c r="C16" s="8">
        <v>181209</v>
      </c>
      <c r="D16" s="10">
        <f t="shared" si="0"/>
        <v>3.1308021490748972E-3</v>
      </c>
      <c r="E16" s="8">
        <v>343087</v>
      </c>
      <c r="F16" s="10">
        <f>+E16/$E$17</f>
        <v>4.8632172227292738E-3</v>
      </c>
      <c r="G16" s="8">
        <f>G17-G15-G14-G13-1</f>
        <v>1033632.700000003</v>
      </c>
      <c r="H16" s="10">
        <f>G16/G$17</f>
        <v>1.057259586586737E-2</v>
      </c>
    </row>
    <row r="17" spans="2:8" x14ac:dyDescent="0.25">
      <c r="B17" s="12" t="s">
        <v>23</v>
      </c>
      <c r="C17" s="13">
        <f>SUM(C13:C16)</f>
        <v>57879416</v>
      </c>
      <c r="D17" s="14">
        <f>SUM(D13:D16)</f>
        <v>1</v>
      </c>
      <c r="E17" s="13">
        <f>SUM(E13:E16)</f>
        <v>70547332</v>
      </c>
      <c r="F17" s="15">
        <f>SUM(F13:F16)</f>
        <v>1</v>
      </c>
      <c r="G17" s="13">
        <v>97765271</v>
      </c>
      <c r="H17" s="15">
        <f>SUM(H13:H16)</f>
        <v>0.99999998977141891</v>
      </c>
    </row>
    <row r="19" spans="2:8" x14ac:dyDescent="0.25">
      <c r="G19" s="17"/>
    </row>
    <row r="20" spans="2:8" x14ac:dyDescent="0.25">
      <c r="F20" s="11"/>
      <c r="G20" s="11"/>
    </row>
    <row r="21" spans="2:8" x14ac:dyDescent="0.25">
      <c r="F21" s="11"/>
      <c r="G21" s="11"/>
    </row>
    <row r="22" spans="2:8" x14ac:dyDescent="0.25">
      <c r="F22" s="11"/>
      <c r="G22" s="11"/>
    </row>
    <row r="23" spans="2:8" x14ac:dyDescent="0.25">
      <c r="F23" s="11"/>
      <c r="G23" s="11"/>
    </row>
  </sheetData>
  <mergeCells count="3">
    <mergeCell ref="C11:D11"/>
    <mergeCell ref="E11:F11"/>
    <mergeCell ref="G11:H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Cui</dc:creator>
  <cp:lastModifiedBy>Altaf Alamin</cp:lastModifiedBy>
  <dcterms:created xsi:type="dcterms:W3CDTF">2015-06-05T18:17:20Z</dcterms:created>
  <dcterms:modified xsi:type="dcterms:W3CDTF">2023-07-14T18:36:37Z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